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e1998eb38beda9/"/>
    </mc:Choice>
  </mc:AlternateContent>
  <xr:revisionPtr revIDLastSave="585" documentId="8_{FA0B9787-B7C7-4198-94E2-C88B92A6C88F}" xr6:coauthVersionLast="47" xr6:coauthVersionMax="47" xr10:uidLastSave="{E031A2A9-E3C8-4263-8C73-0C0A793A8E2C}"/>
  <bookViews>
    <workbookView xWindow="0" yWindow="2340" windowWidth="28800" windowHeight="11385" xr2:uid="{821BDB66-5073-4460-AF16-9717C83EB971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12" i="2"/>
  <c r="I9" i="2"/>
  <c r="I8" i="2"/>
  <c r="I5" i="2"/>
  <c r="I6" i="2"/>
  <c r="I4" i="2"/>
  <c r="H13" i="2"/>
  <c r="H12" i="2"/>
  <c r="H9" i="2"/>
  <c r="H8" i="2"/>
  <c r="H6" i="2"/>
  <c r="H5" i="2"/>
  <c r="H4" i="2"/>
  <c r="G13" i="2"/>
  <c r="G12" i="2"/>
  <c r="G4" i="2"/>
  <c r="G9" i="2"/>
  <c r="G8" i="2"/>
  <c r="G6" i="2"/>
  <c r="G5" i="2"/>
  <c r="J4" i="2"/>
  <c r="J5" i="2"/>
</calcChain>
</file>

<file path=xl/sharedStrings.xml><?xml version="1.0" encoding="utf-8"?>
<sst xmlns="http://schemas.openxmlformats.org/spreadsheetml/2006/main" count="113" uniqueCount="98">
  <si>
    <t>月</t>
    <rPh sb="0" eb="1">
      <t>ゲツ</t>
    </rPh>
    <phoneticPr fontId="1"/>
  </si>
  <si>
    <t>日</t>
    <rPh sb="0" eb="1">
      <t>ニチ</t>
    </rPh>
    <phoneticPr fontId="1"/>
  </si>
  <si>
    <t>金</t>
    <rPh sb="0" eb="1">
      <t>キン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</si>
  <si>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</si>
  <si>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</si>
  <si>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</si>
  <si>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土</t>
    <rPh sb="0" eb="1">
      <t>ド</t>
    </rPh>
    <phoneticPr fontId="1"/>
  </si>
  <si>
    <t>0800</t>
    <phoneticPr fontId="1"/>
  </si>
  <si>
    <t>0830</t>
    <phoneticPr fontId="1"/>
  </si>
  <si>
    <t>0900</t>
    <phoneticPr fontId="1"/>
  </si>
  <si>
    <t>0930</t>
    <phoneticPr fontId="1"/>
  </si>
  <si>
    <t>1000</t>
    <phoneticPr fontId="1"/>
  </si>
  <si>
    <t>1030</t>
    <phoneticPr fontId="1"/>
  </si>
  <si>
    <t>1100</t>
    <phoneticPr fontId="1"/>
  </si>
  <si>
    <t>1130</t>
    <phoneticPr fontId="1"/>
  </si>
  <si>
    <t>1200</t>
    <phoneticPr fontId="1"/>
  </si>
  <si>
    <t>1230</t>
    <phoneticPr fontId="1"/>
  </si>
  <si>
    <t>1300</t>
    <phoneticPr fontId="1"/>
  </si>
  <si>
    <t>1330</t>
    <phoneticPr fontId="1"/>
  </si>
  <si>
    <t>1400</t>
    <phoneticPr fontId="1"/>
  </si>
  <si>
    <t>1430</t>
    <phoneticPr fontId="1"/>
  </si>
  <si>
    <t>1500</t>
    <phoneticPr fontId="1"/>
  </si>
  <si>
    <t>1530</t>
    <phoneticPr fontId="1"/>
  </si>
  <si>
    <t>1600</t>
    <phoneticPr fontId="1"/>
  </si>
  <si>
    <t>1630</t>
    <phoneticPr fontId="1"/>
  </si>
  <si>
    <t>1700</t>
    <phoneticPr fontId="1"/>
  </si>
  <si>
    <t>1730</t>
    <phoneticPr fontId="1"/>
  </si>
  <si>
    <t>1800</t>
    <phoneticPr fontId="1"/>
  </si>
  <si>
    <t>1830</t>
    <phoneticPr fontId="1"/>
  </si>
  <si>
    <t>1900</t>
    <phoneticPr fontId="1"/>
  </si>
  <si>
    <t>1930</t>
    <phoneticPr fontId="1"/>
  </si>
  <si>
    <t>2000</t>
    <phoneticPr fontId="1"/>
  </si>
  <si>
    <t>2030</t>
    <phoneticPr fontId="1"/>
  </si>
  <si>
    <t>2100</t>
    <phoneticPr fontId="1"/>
  </si>
  <si>
    <t>2130</t>
    <phoneticPr fontId="1"/>
  </si>
  <si>
    <t>2200</t>
    <phoneticPr fontId="1"/>
  </si>
  <si>
    <t>2230</t>
    <phoneticPr fontId="1"/>
  </si>
  <si>
    <t>2300</t>
    <phoneticPr fontId="1"/>
  </si>
  <si>
    <t>V</t>
    <phoneticPr fontId="1"/>
  </si>
  <si>
    <t>D</t>
  </si>
  <si>
    <t>D</t>
    <phoneticPr fontId="1"/>
  </si>
  <si>
    <t>選抜　　　　　　　　　　　　コンテ</t>
    <rPh sb="0" eb="2">
      <t>センバツ</t>
    </rPh>
    <phoneticPr fontId="1"/>
  </si>
  <si>
    <t>選抜　　　　　　　　アダージオ　　　　　　　　　　　　　　　コンテリハ</t>
    <rPh sb="0" eb="2">
      <t>センバツ</t>
    </rPh>
    <phoneticPr fontId="1"/>
  </si>
  <si>
    <t>Pointe-T</t>
    <phoneticPr fontId="1"/>
  </si>
  <si>
    <t>朝活PD</t>
    <rPh sb="0" eb="2">
      <t>アサカツ</t>
    </rPh>
    <phoneticPr fontId="1"/>
  </si>
  <si>
    <t>隔週PTPD</t>
    <rPh sb="0" eb="2">
      <t>カクシュウ</t>
    </rPh>
    <phoneticPr fontId="1"/>
  </si>
  <si>
    <t>初中級                                       Kelly</t>
    <rPh sb="0" eb="1">
      <t>ショ</t>
    </rPh>
    <rPh sb="1" eb="3">
      <t>チュウキュウ</t>
    </rPh>
    <phoneticPr fontId="1"/>
  </si>
  <si>
    <t>中級                          Kelly</t>
    <rPh sb="0" eb="1">
      <t>チュウ</t>
    </rPh>
    <phoneticPr fontId="1"/>
  </si>
  <si>
    <t>本科</t>
    <rPh sb="0" eb="2">
      <t>ホンカ</t>
    </rPh>
    <phoneticPr fontId="1"/>
  </si>
  <si>
    <t>primary1</t>
    <phoneticPr fontId="1"/>
  </si>
  <si>
    <t>primary2</t>
    <phoneticPr fontId="1"/>
  </si>
  <si>
    <t>primary3</t>
    <phoneticPr fontId="1"/>
  </si>
  <si>
    <t>副科1</t>
    <rPh sb="0" eb="2">
      <t>フクカ</t>
    </rPh>
    <phoneticPr fontId="1"/>
  </si>
  <si>
    <t>副科２</t>
    <rPh sb="0" eb="2">
      <t>フクカ</t>
    </rPh>
    <phoneticPr fontId="1"/>
  </si>
  <si>
    <t>本科２</t>
    <rPh sb="0" eb="2">
      <t>ホンカ</t>
    </rPh>
    <phoneticPr fontId="1"/>
  </si>
  <si>
    <t>Primary                                 Rena</t>
    <phoneticPr fontId="1"/>
  </si>
  <si>
    <t>Level1S                         Kelly</t>
    <phoneticPr fontId="1"/>
  </si>
  <si>
    <t>Level1C                             Kelly</t>
    <phoneticPr fontId="1"/>
  </si>
  <si>
    <t>Pointe-T</t>
    <phoneticPr fontId="1"/>
  </si>
  <si>
    <t>初級                                        Kelly</t>
    <rPh sb="0" eb="2">
      <t>ショキュウ</t>
    </rPh>
    <phoneticPr fontId="1"/>
  </si>
  <si>
    <t>入門                           Kelly</t>
    <rPh sb="0" eb="2">
      <t>ニュウモン</t>
    </rPh>
    <phoneticPr fontId="1"/>
  </si>
  <si>
    <t>PT</t>
    <phoneticPr fontId="1"/>
  </si>
  <si>
    <t>Primary                                   Rena</t>
    <phoneticPr fontId="1"/>
  </si>
  <si>
    <t>Level1C                                Rena</t>
    <phoneticPr fontId="1"/>
  </si>
  <si>
    <t>Primary                                  Kelly</t>
    <phoneticPr fontId="1"/>
  </si>
  <si>
    <t>Lvl2                               Kelly</t>
    <phoneticPr fontId="1"/>
  </si>
  <si>
    <t>初中級                                 Kelly</t>
    <rPh sb="0" eb="3">
      <t>ショチュウキュウ</t>
    </rPh>
    <phoneticPr fontId="1"/>
  </si>
  <si>
    <t>初級                                     Kelly</t>
    <rPh sb="0" eb="2">
      <t>ショキュウ</t>
    </rPh>
    <phoneticPr fontId="1"/>
  </si>
  <si>
    <t>初中級                                    Kelly</t>
    <rPh sb="0" eb="3">
      <t>ショチュウキュウ</t>
    </rPh>
    <phoneticPr fontId="1"/>
  </si>
  <si>
    <t>中級                              Kelly</t>
    <rPh sb="0" eb="2">
      <t>チュウキュウ</t>
    </rPh>
    <phoneticPr fontId="1"/>
  </si>
  <si>
    <t>初中級                            Kelly</t>
    <rPh sb="0" eb="3">
      <t>ショチュウキュウ</t>
    </rPh>
    <phoneticPr fontId="1"/>
  </si>
  <si>
    <t>初級                                Kelly</t>
    <rPh sb="0" eb="2">
      <t>ショキュウ</t>
    </rPh>
    <phoneticPr fontId="1"/>
  </si>
  <si>
    <t>入門                            Kelly</t>
    <rPh sb="0" eb="2">
      <t>ニュウモン</t>
    </rPh>
    <phoneticPr fontId="1"/>
  </si>
  <si>
    <t>Primary　　　　　　　　　　　　　　　　　Kelly</t>
    <phoneticPr fontId="1"/>
  </si>
  <si>
    <t>Level1C                                 Kelly</t>
    <phoneticPr fontId="1"/>
  </si>
  <si>
    <t>入門                                        Kelly</t>
    <rPh sb="0" eb="2">
      <t>ニュウモン</t>
    </rPh>
    <phoneticPr fontId="1"/>
  </si>
  <si>
    <t>Baby B                                       Kelly</t>
    <phoneticPr fontId="1"/>
  </si>
  <si>
    <t>初級                                               Kelly</t>
    <rPh sb="0" eb="2">
      <t>ショキュウ</t>
    </rPh>
    <phoneticPr fontId="1"/>
  </si>
  <si>
    <t>中級                                       Kelly</t>
    <rPh sb="0" eb="2">
      <t>チュウキュウ</t>
    </rPh>
    <phoneticPr fontId="1"/>
  </si>
  <si>
    <t>PD</t>
    <phoneticPr fontId="1"/>
  </si>
  <si>
    <t>キャラ                                         Elena</t>
    <phoneticPr fontId="1"/>
  </si>
  <si>
    <t>E ballet                                                      Kelly</t>
    <phoneticPr fontId="1"/>
  </si>
  <si>
    <t>Lvl2＆BS                                             Kelly</t>
    <phoneticPr fontId="1"/>
  </si>
  <si>
    <t>初中級                               Kelly</t>
    <phoneticPr fontId="1"/>
  </si>
  <si>
    <t>Level1S　　　　　　　　　　　　　　　　　　　　　Kelly</t>
    <phoneticPr fontId="1"/>
  </si>
  <si>
    <t>Level1C　　　　　　　　　　　　　　　　　　Kelly</t>
    <phoneticPr fontId="1"/>
  </si>
  <si>
    <t>Kelly's E　　　　　　　　　　　　　　　　　　Kelly</t>
    <phoneticPr fontId="1"/>
  </si>
  <si>
    <t>中級                                Kelly</t>
    <rPh sb="0" eb="2">
      <t>チュウキュウ</t>
    </rPh>
    <phoneticPr fontId="1"/>
  </si>
  <si>
    <t>入門                          Kelly</t>
    <rPh sb="0" eb="2">
      <t>ニュウモン</t>
    </rPh>
    <phoneticPr fontId="1"/>
  </si>
  <si>
    <t xml:space="preserve">Primary                                          Kelly                           </t>
    <phoneticPr fontId="1"/>
  </si>
  <si>
    <t>Lvl1C                                      Kelly</t>
    <phoneticPr fontId="1"/>
  </si>
  <si>
    <t>Level1C                                       Rena</t>
  </si>
  <si>
    <t>Pointe-T</t>
  </si>
  <si>
    <t>English　　　　　　　　　　　プレ：クラス後、 Lvl1+：クラス前　　　　　　　　　事務所にて。</t>
    <rPh sb="24" eb="25">
      <t>ゴ</t>
    </rPh>
    <rPh sb="36" eb="37">
      <t>マエ</t>
    </rPh>
    <rPh sb="46" eb="49">
      <t>ジムショ</t>
    </rPh>
    <phoneticPr fontId="1"/>
  </si>
  <si>
    <t>初級                                        Kelly</t>
    <phoneticPr fontId="1"/>
  </si>
  <si>
    <t>Pointe-B</t>
    <phoneticPr fontId="1"/>
  </si>
  <si>
    <r>
      <t>（隔週）　</t>
    </r>
    <r>
      <rPr>
        <sz val="8.5"/>
        <rFont val="游ゴシック"/>
        <family val="3"/>
        <charset val="128"/>
        <scheme val="minor"/>
      </rPr>
      <t>初中級/中級</t>
    </r>
    <r>
      <rPr>
        <sz val="9"/>
        <rFont val="游ゴシック"/>
        <family val="3"/>
        <charset val="128"/>
        <scheme val="minor"/>
      </rPr>
      <t>　　　　　　　　　　　　　　　　　　　　　　　　Kelly</t>
    </r>
    <rPh sb="1" eb="3">
      <t>カクシュウ</t>
    </rPh>
    <rPh sb="5" eb="6">
      <t>ショ</t>
    </rPh>
    <rPh sb="6" eb="8">
      <t>チュウキュウ</t>
    </rPh>
    <rPh sb="9" eb="11">
      <t>チュウキュウ</t>
    </rPh>
    <phoneticPr fontId="1"/>
  </si>
  <si>
    <t>※平日のプライマリーはすべて16：20～17：50です。                                                               　　　　　　　　　　　　　　　　　　　　　　　　　　　　　　　　   ※ただいま月曜日夕方ダフネスタジオにてのアカデミークラスを一時的にお休みしております。こちら受講希望の場合はお知らせください。</t>
    <rPh sb="1" eb="3">
      <t>ヘイジツ</t>
    </rPh>
    <rPh sb="131" eb="134">
      <t>ゲツヨウビ</t>
    </rPh>
    <rPh sb="134" eb="136">
      <t>ユウガタ</t>
    </rPh>
    <rPh sb="155" eb="158">
      <t>イチジテキ</t>
    </rPh>
    <rPh sb="160" eb="161">
      <t>ヤス</t>
    </rPh>
    <rPh sb="172" eb="174">
      <t>ジュコウ</t>
    </rPh>
    <rPh sb="174" eb="176">
      <t>キボウ</t>
    </rPh>
    <rPh sb="177" eb="179">
      <t>バアイ</t>
    </rPh>
    <rPh sb="181" eb="182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</si>
</sst>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8"/>
      <name val="AR Pゴシック体M"/>
      <family val="3"/>
      <charset val="128"/>
    </font>
    <font>
      <sz val="9.5"/>
      <name val="游ゴシック"/>
      <family val="3"/>
      <charset val="128"/>
      <scheme val="minor"/>
    </font>
    <font>
      <sz val="8.5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FB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ck">
        <color indexed="64"/>
      </right>
      <top style="thin">
        <color rgb="FF505050"/>
      </top>
      <bottom style="thin">
        <color rgb="FF505050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3" xfId="0" applyFont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vertical="center" wrapText="1"/>
    </xf>
    <xf numFmtId="0" fontId="2" fillId="13" borderId="11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13" borderId="10" xfId="0" applyFont="1" applyFill="1" applyBorder="1" applyAlignment="1">
      <alignment horizontal="center" vertical="center" wrapText="1"/>
    </xf>
    <xf numFmtId="0" fontId="2" fillId="10" borderId="1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8" fillId="12" borderId="24" xfId="0" applyFont="1" applyFill="1" applyBorder="1" applyAlignment="1">
      <alignment horizontal="center" vertical="center" wrapText="1"/>
    </xf>
    <xf numFmtId="0" fontId="8" fillId="12" borderId="0" xfId="0" applyFont="1" applyFill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EA9DB"/>
      <color rgb="FFFFFF99"/>
      <color rgb="FFFFCCCC"/>
      <color rgb="FFCC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65537-FA75-49DB-9A01-6860EDEF3177}">
  <sheetPr>
    <pageSetUpPr fitToPage="1"/>
  </sheetPr>
  <dimension ref="A1:O44"/>
  <sheetViews>
    <sheetView tabSelected="1" zoomScale="60" zoomScaleNormal="60" workbookViewId="0">
      <selection activeCell="B10" sqref="B10:B12"/>
    </sheetView>
  </sheetViews>
  <sheetFormatPr defaultColWidth="8.875" defaultRowHeight="18.75" x14ac:dyDescent="0.4"/>
  <cols>
    <col min="1" max="1" width="5.125" style="9" bestFit="1" customWidth="1"/>
    <col min="2" max="16384" width="8.875" style="9"/>
  </cols>
  <sheetData>
    <row r="1" spans="1:15" ht="19.5" thickTop="1" x14ac:dyDescent="0.4">
      <c r="A1" s="4"/>
      <c r="B1" s="5" t="s">
        <v>1</v>
      </c>
      <c r="C1" s="6"/>
      <c r="D1" s="7" t="s">
        <v>0</v>
      </c>
      <c r="E1" s="8"/>
      <c r="F1" s="7" t="s">
        <v>3</v>
      </c>
      <c r="G1" s="8"/>
      <c r="H1" s="7" t="s">
        <v>4</v>
      </c>
      <c r="I1" s="8"/>
      <c r="J1" s="7" t="s">
        <v>5</v>
      </c>
      <c r="K1" s="8"/>
      <c r="L1" s="7" t="s">
        <v>2</v>
      </c>
      <c r="M1" s="8"/>
      <c r="N1" s="7" t="s">
        <v>6</v>
      </c>
      <c r="O1" s="8"/>
    </row>
    <row r="2" spans="1:15" x14ac:dyDescent="0.4">
      <c r="A2" s="4"/>
      <c r="B2" s="10" t="s">
        <v>38</v>
      </c>
      <c r="C2" s="11" t="s">
        <v>39</v>
      </c>
      <c r="D2" s="12" t="s">
        <v>38</v>
      </c>
      <c r="E2" s="11" t="s">
        <v>39</v>
      </c>
      <c r="F2" s="13" t="s">
        <v>38</v>
      </c>
      <c r="G2" s="11" t="s">
        <v>39</v>
      </c>
      <c r="H2" s="13" t="s">
        <v>38</v>
      </c>
      <c r="I2" s="11" t="s">
        <v>39</v>
      </c>
      <c r="J2" s="13" t="s">
        <v>38</v>
      </c>
      <c r="K2" s="11" t="s">
        <v>39</v>
      </c>
      <c r="L2" s="13" t="s">
        <v>38</v>
      </c>
      <c r="M2" s="11" t="s">
        <v>39</v>
      </c>
      <c r="N2" s="13" t="s">
        <v>38</v>
      </c>
      <c r="O2" s="11" t="s">
        <v>40</v>
      </c>
    </row>
    <row r="3" spans="1:15" ht="15" customHeight="1" x14ac:dyDescent="0.4">
      <c r="A3" s="14" t="s">
        <v>7</v>
      </c>
      <c r="B3" s="15" t="s">
        <v>93</v>
      </c>
      <c r="C3" s="16" t="s">
        <v>46</v>
      </c>
      <c r="D3" s="13"/>
      <c r="E3" s="11"/>
      <c r="F3" s="13"/>
      <c r="G3" s="17"/>
      <c r="H3" s="18"/>
      <c r="I3" s="19"/>
      <c r="J3" s="13"/>
      <c r="K3" s="11"/>
      <c r="L3" s="13"/>
      <c r="M3" s="17"/>
      <c r="N3" s="66" t="s">
        <v>88</v>
      </c>
      <c r="O3" s="33"/>
    </row>
    <row r="4" spans="1:15" ht="15" customHeight="1" x14ac:dyDescent="0.4">
      <c r="A4" s="14" t="s">
        <v>8</v>
      </c>
      <c r="B4" s="20"/>
      <c r="C4" s="16"/>
      <c r="D4" s="13"/>
      <c r="E4" s="11"/>
      <c r="F4" s="13"/>
      <c r="G4" s="17"/>
      <c r="H4" s="18"/>
      <c r="I4" s="21"/>
      <c r="J4" s="13"/>
      <c r="K4" s="11"/>
      <c r="L4" s="13"/>
      <c r="M4" s="17"/>
      <c r="N4" s="66"/>
      <c r="O4" s="33"/>
    </row>
    <row r="5" spans="1:15" ht="15" customHeight="1" x14ac:dyDescent="0.4">
      <c r="A5" s="14" t="s">
        <v>9</v>
      </c>
      <c r="B5" s="20"/>
      <c r="C5" s="16"/>
      <c r="D5" s="13"/>
      <c r="E5" s="11"/>
      <c r="F5" s="13"/>
      <c r="G5" s="17"/>
      <c r="H5" s="18"/>
      <c r="I5" s="11"/>
      <c r="J5" s="13"/>
      <c r="K5" s="11"/>
      <c r="L5" s="13"/>
      <c r="M5" s="17"/>
      <c r="N5" s="18"/>
      <c r="O5" s="11"/>
    </row>
    <row r="6" spans="1:15" ht="15" customHeight="1" x14ac:dyDescent="0.4">
      <c r="A6" s="14" t="s">
        <v>10</v>
      </c>
      <c r="B6" s="22"/>
      <c r="C6" s="16"/>
      <c r="D6" s="13"/>
      <c r="E6" s="23"/>
      <c r="F6" s="13"/>
      <c r="G6" s="17"/>
      <c r="H6" s="18"/>
      <c r="I6" s="11"/>
      <c r="J6" s="13"/>
      <c r="K6" s="23"/>
      <c r="L6" s="13"/>
      <c r="M6" s="17"/>
      <c r="N6" s="18"/>
      <c r="O6" s="11"/>
    </row>
    <row r="7" spans="1:15" ht="15" customHeight="1" x14ac:dyDescent="0.4">
      <c r="A7" s="14" t="s">
        <v>11</v>
      </c>
      <c r="B7" s="39" t="s">
        <v>55</v>
      </c>
      <c r="C7" s="24" t="s">
        <v>47</v>
      </c>
      <c r="D7" s="10"/>
      <c r="E7" s="67" t="s">
        <v>67</v>
      </c>
      <c r="F7" s="13"/>
      <c r="G7" s="17"/>
      <c r="H7" s="18"/>
      <c r="I7" s="57" t="s">
        <v>70</v>
      </c>
      <c r="J7" s="10"/>
      <c r="K7" s="68" t="s">
        <v>75</v>
      </c>
      <c r="L7" s="13"/>
      <c r="M7" s="17"/>
      <c r="N7" s="18"/>
      <c r="O7" s="25" t="s">
        <v>84</v>
      </c>
    </row>
    <row r="8" spans="1:15" ht="15" customHeight="1" x14ac:dyDescent="0.4">
      <c r="A8" s="14" t="s">
        <v>12</v>
      </c>
      <c r="B8" s="42"/>
      <c r="C8" s="24"/>
      <c r="D8" s="10"/>
      <c r="E8" s="67"/>
      <c r="F8" s="13"/>
      <c r="G8" s="17"/>
      <c r="H8" s="18"/>
      <c r="I8" s="58"/>
      <c r="J8" s="10"/>
      <c r="K8" s="68"/>
      <c r="L8" s="13"/>
      <c r="M8" s="17"/>
      <c r="N8" s="18"/>
      <c r="O8" s="25"/>
    </row>
    <row r="9" spans="1:15" ht="15" customHeight="1" x14ac:dyDescent="0.4">
      <c r="A9" s="14" t="s">
        <v>13</v>
      </c>
      <c r="B9" s="45"/>
      <c r="C9" s="24"/>
      <c r="D9" s="10"/>
      <c r="E9" s="67"/>
      <c r="F9" s="13"/>
      <c r="G9" s="17"/>
      <c r="H9" s="18"/>
      <c r="I9" s="59"/>
      <c r="J9" s="13"/>
      <c r="K9" s="69" t="s">
        <v>77</v>
      </c>
      <c r="L9" s="13"/>
      <c r="M9" s="17"/>
      <c r="N9" s="18"/>
      <c r="O9" s="25"/>
    </row>
    <row r="10" spans="1:15" ht="15" customHeight="1" x14ac:dyDescent="0.4">
      <c r="A10" s="14" t="s">
        <v>14</v>
      </c>
      <c r="B10" s="2" t="s">
        <v>91</v>
      </c>
      <c r="C10" s="24"/>
      <c r="D10" s="10"/>
      <c r="E10" s="70" t="s">
        <v>68</v>
      </c>
      <c r="F10" s="13"/>
      <c r="G10" s="17"/>
      <c r="H10" s="18"/>
      <c r="I10" s="11" t="s">
        <v>61</v>
      </c>
      <c r="J10" s="13"/>
      <c r="K10" s="71"/>
      <c r="L10" s="13"/>
      <c r="M10" s="17"/>
      <c r="N10" s="18"/>
      <c r="O10" s="26" t="s">
        <v>85</v>
      </c>
    </row>
    <row r="11" spans="1:15" ht="15" customHeight="1" x14ac:dyDescent="0.4">
      <c r="A11" s="14" t="s">
        <v>15</v>
      </c>
      <c r="B11" s="3"/>
      <c r="C11" s="27" t="s">
        <v>44</v>
      </c>
      <c r="D11" s="10"/>
      <c r="E11" s="70"/>
      <c r="F11" s="13"/>
      <c r="G11" s="17"/>
      <c r="H11" s="18"/>
      <c r="I11" s="69" t="s">
        <v>71</v>
      </c>
      <c r="J11" s="13"/>
      <c r="K11" s="72"/>
      <c r="L11" s="13"/>
      <c r="M11" s="17"/>
      <c r="N11" s="18"/>
      <c r="O11" s="26"/>
    </row>
    <row r="12" spans="1:15" ht="15" customHeight="1" x14ac:dyDescent="0.4">
      <c r="A12" s="14" t="s">
        <v>16</v>
      </c>
      <c r="B12" s="73"/>
      <c r="C12" s="27"/>
      <c r="D12" s="10"/>
      <c r="E12" s="70"/>
      <c r="F12" s="13"/>
      <c r="G12" s="17"/>
      <c r="H12" s="18"/>
      <c r="I12" s="71"/>
      <c r="J12" s="10"/>
      <c r="K12" s="74" t="s">
        <v>78</v>
      </c>
      <c r="L12" s="13"/>
      <c r="M12" s="17"/>
      <c r="N12" s="18"/>
      <c r="O12" s="26"/>
    </row>
    <row r="13" spans="1:15" ht="15" customHeight="1" x14ac:dyDescent="0.4">
      <c r="A13" s="14" t="s">
        <v>17</v>
      </c>
      <c r="B13" s="13" t="s">
        <v>92</v>
      </c>
      <c r="C13" s="28" t="s">
        <v>41</v>
      </c>
      <c r="D13" s="10"/>
      <c r="E13" s="11" t="s">
        <v>61</v>
      </c>
      <c r="F13" s="13"/>
      <c r="G13" s="17"/>
      <c r="H13" s="18"/>
      <c r="I13" s="72"/>
      <c r="J13" s="10"/>
      <c r="K13" s="75"/>
      <c r="L13" s="13"/>
      <c r="M13" s="17"/>
      <c r="N13" s="18"/>
      <c r="O13" s="19" t="s">
        <v>86</v>
      </c>
    </row>
    <row r="14" spans="1:15" ht="15" customHeight="1" x14ac:dyDescent="0.4">
      <c r="A14" s="14" t="s">
        <v>18</v>
      </c>
      <c r="B14" s="76"/>
      <c r="C14" s="29"/>
      <c r="D14" s="10"/>
      <c r="E14" s="74" t="s">
        <v>69</v>
      </c>
      <c r="F14" s="13"/>
      <c r="G14" s="17"/>
      <c r="H14" s="18"/>
      <c r="I14" s="77" t="s">
        <v>72</v>
      </c>
      <c r="J14" s="10"/>
      <c r="K14" s="78"/>
      <c r="L14" s="13"/>
      <c r="M14" s="17"/>
      <c r="N14" s="18"/>
      <c r="O14" s="30"/>
    </row>
    <row r="15" spans="1:15" ht="15" customHeight="1" x14ac:dyDescent="0.4">
      <c r="A15" s="14" t="s">
        <v>19</v>
      </c>
      <c r="B15" s="13"/>
      <c r="C15" s="29"/>
      <c r="D15" s="10"/>
      <c r="E15" s="75"/>
      <c r="F15" s="13"/>
      <c r="G15" s="17"/>
      <c r="H15" s="18"/>
      <c r="I15" s="79"/>
      <c r="J15" s="10"/>
      <c r="K15" s="11" t="s">
        <v>79</v>
      </c>
      <c r="L15" s="13"/>
      <c r="M15" s="17"/>
      <c r="N15" s="18"/>
      <c r="O15" s="21"/>
    </row>
    <row r="16" spans="1:15" ht="15" customHeight="1" x14ac:dyDescent="0.4">
      <c r="A16" s="14" t="s">
        <v>20</v>
      </c>
      <c r="B16" s="13"/>
      <c r="C16" s="29"/>
      <c r="D16" s="13"/>
      <c r="E16" s="78"/>
      <c r="F16" s="13"/>
      <c r="G16" s="17"/>
      <c r="H16" s="18"/>
      <c r="I16" s="80" t="s">
        <v>76</v>
      </c>
      <c r="J16" s="13"/>
      <c r="K16" s="31"/>
      <c r="L16" s="13"/>
      <c r="M16" s="17"/>
      <c r="N16" s="18"/>
      <c r="O16" s="32" t="s">
        <v>73</v>
      </c>
    </row>
    <row r="17" spans="1:15" ht="15" customHeight="1" x14ac:dyDescent="0.4">
      <c r="A17" s="14" t="s">
        <v>21</v>
      </c>
      <c r="B17" s="13"/>
      <c r="C17" s="29"/>
      <c r="D17" s="10"/>
      <c r="E17" s="33"/>
      <c r="F17" s="13"/>
      <c r="G17" s="17"/>
      <c r="H17" s="18"/>
      <c r="I17" s="81"/>
      <c r="J17" s="13"/>
      <c r="K17" s="11"/>
      <c r="L17" s="13"/>
      <c r="M17" s="17"/>
      <c r="N17" s="18"/>
      <c r="O17" s="32"/>
    </row>
    <row r="18" spans="1:15" ht="15" customHeight="1" x14ac:dyDescent="0.4">
      <c r="A18" s="14" t="s">
        <v>22</v>
      </c>
      <c r="B18" s="13"/>
      <c r="C18" s="34"/>
      <c r="D18" s="10"/>
      <c r="E18" s="33"/>
      <c r="F18" s="13"/>
      <c r="G18" s="17"/>
      <c r="H18" s="35"/>
      <c r="I18" s="82"/>
      <c r="J18" s="13"/>
      <c r="K18" s="11"/>
      <c r="L18" s="13"/>
      <c r="M18" s="17"/>
      <c r="N18" s="18"/>
      <c r="O18" s="32"/>
    </row>
    <row r="19" spans="1:15" ht="15" customHeight="1" x14ac:dyDescent="0.4">
      <c r="A19" s="14" t="s">
        <v>23</v>
      </c>
      <c r="B19" s="13"/>
      <c r="C19" s="27"/>
      <c r="D19" s="10"/>
      <c r="E19" s="33"/>
      <c r="F19" s="13"/>
      <c r="G19" s="17"/>
      <c r="H19" s="18"/>
      <c r="I19" s="36"/>
      <c r="J19" s="13"/>
      <c r="K19" s="11"/>
      <c r="L19" s="13"/>
      <c r="M19" s="17"/>
      <c r="N19" s="18"/>
      <c r="O19" s="19" t="s">
        <v>58</v>
      </c>
    </row>
    <row r="20" spans="1:15" ht="15" customHeight="1" x14ac:dyDescent="0.4">
      <c r="A20" s="14" t="s">
        <v>24</v>
      </c>
      <c r="B20" s="13"/>
      <c r="C20" s="37"/>
      <c r="D20" s="38" t="s">
        <v>56</v>
      </c>
      <c r="E20" s="83" t="s">
        <v>62</v>
      </c>
      <c r="F20" s="39" t="s">
        <v>64</v>
      </c>
      <c r="G20" s="17"/>
      <c r="H20" s="35"/>
      <c r="I20" s="32" t="s">
        <v>89</v>
      </c>
      <c r="J20" s="39" t="s">
        <v>73</v>
      </c>
      <c r="K20" s="11"/>
      <c r="L20" s="38" t="s">
        <v>81</v>
      </c>
      <c r="M20" s="17"/>
      <c r="N20" s="18"/>
      <c r="O20" s="21"/>
    </row>
    <row r="21" spans="1:15" ht="15" customHeight="1" x14ac:dyDescent="0.4">
      <c r="A21" s="14" t="s">
        <v>25</v>
      </c>
      <c r="B21" s="10"/>
      <c r="C21" s="40"/>
      <c r="D21" s="41"/>
      <c r="E21" s="83"/>
      <c r="F21" s="42"/>
      <c r="G21" s="17"/>
      <c r="H21" s="35"/>
      <c r="I21" s="32"/>
      <c r="J21" s="42"/>
      <c r="K21" s="11"/>
      <c r="L21" s="43"/>
      <c r="M21" s="17"/>
      <c r="N21" s="18"/>
      <c r="O21" s="44" t="s">
        <v>42</v>
      </c>
    </row>
    <row r="22" spans="1:15" ht="15" customHeight="1" x14ac:dyDescent="0.4">
      <c r="A22" s="14" t="s">
        <v>26</v>
      </c>
      <c r="B22" s="10"/>
      <c r="C22" s="40"/>
      <c r="D22" s="2" t="s">
        <v>57</v>
      </c>
      <c r="E22" s="84"/>
      <c r="F22" s="45"/>
      <c r="G22" s="17"/>
      <c r="H22" s="35"/>
      <c r="I22" s="85"/>
      <c r="J22" s="45"/>
      <c r="K22" s="11"/>
      <c r="L22" s="43"/>
      <c r="M22" s="17"/>
      <c r="N22" s="18"/>
      <c r="O22" s="46"/>
    </row>
    <row r="23" spans="1:15" ht="15" customHeight="1" x14ac:dyDescent="0.4">
      <c r="A23" s="14" t="s">
        <v>27</v>
      </c>
      <c r="B23" s="10"/>
      <c r="C23" s="40"/>
      <c r="D23" s="3"/>
      <c r="E23" s="86" t="s">
        <v>63</v>
      </c>
      <c r="F23" s="47" t="s">
        <v>65</v>
      </c>
      <c r="G23" s="17"/>
      <c r="H23" s="35"/>
      <c r="I23" s="26" t="s">
        <v>90</v>
      </c>
      <c r="J23" s="2" t="s">
        <v>74</v>
      </c>
      <c r="K23" s="19" t="s">
        <v>80</v>
      </c>
      <c r="L23" s="43"/>
      <c r="M23" s="17"/>
      <c r="N23" s="18"/>
      <c r="O23" s="46"/>
    </row>
    <row r="24" spans="1:15" ht="15" customHeight="1" x14ac:dyDescent="0.4">
      <c r="A24" s="14" t="s">
        <v>28</v>
      </c>
      <c r="B24" s="13"/>
      <c r="C24" s="87" t="s">
        <v>59</v>
      </c>
      <c r="D24" s="3"/>
      <c r="E24" s="83"/>
      <c r="F24" s="48"/>
      <c r="G24" s="17"/>
      <c r="H24" s="35"/>
      <c r="I24" s="26"/>
      <c r="J24" s="3"/>
      <c r="K24" s="30"/>
      <c r="L24" s="41"/>
      <c r="M24" s="17"/>
      <c r="N24" s="18"/>
      <c r="O24" s="46"/>
    </row>
    <row r="25" spans="1:15" ht="15" customHeight="1" x14ac:dyDescent="0.4">
      <c r="A25" s="14" t="s">
        <v>29</v>
      </c>
      <c r="B25" s="13"/>
      <c r="C25" s="87"/>
      <c r="D25" s="1"/>
      <c r="E25" s="84"/>
      <c r="F25" s="49"/>
      <c r="G25" s="17"/>
      <c r="H25" s="35"/>
      <c r="I25" s="26"/>
      <c r="J25" s="73"/>
      <c r="K25" s="21"/>
      <c r="L25" s="47" t="s">
        <v>82</v>
      </c>
      <c r="M25" s="17"/>
      <c r="N25" s="18"/>
      <c r="O25" s="46"/>
    </row>
    <row r="26" spans="1:15" ht="15" customHeight="1" x14ac:dyDescent="0.4">
      <c r="A26" s="14" t="s">
        <v>30</v>
      </c>
      <c r="B26" s="13"/>
      <c r="C26" s="87"/>
      <c r="D26" s="50" t="s">
        <v>43</v>
      </c>
      <c r="E26" s="11"/>
      <c r="F26" s="51" t="s">
        <v>66</v>
      </c>
      <c r="G26" s="17"/>
      <c r="H26" s="18"/>
      <c r="I26" s="88" t="s">
        <v>58</v>
      </c>
      <c r="J26" s="13"/>
      <c r="K26" s="11"/>
      <c r="L26" s="48"/>
      <c r="M26" s="17"/>
      <c r="N26" s="35"/>
      <c r="O26" s="89" t="s">
        <v>87</v>
      </c>
    </row>
    <row r="27" spans="1:15" ht="15" customHeight="1" x14ac:dyDescent="0.4">
      <c r="A27" s="14" t="s">
        <v>31</v>
      </c>
      <c r="B27" s="10"/>
      <c r="C27" s="27" t="s">
        <v>95</v>
      </c>
      <c r="D27" s="52"/>
      <c r="E27" s="53"/>
      <c r="F27" s="54"/>
      <c r="G27" s="17"/>
      <c r="H27" s="18"/>
      <c r="I27" s="57" t="s">
        <v>96</v>
      </c>
      <c r="J27" s="13"/>
      <c r="K27" s="11"/>
      <c r="L27" s="48"/>
      <c r="M27" s="17"/>
      <c r="N27" s="35"/>
      <c r="O27" s="89"/>
    </row>
    <row r="28" spans="1:15" ht="15" customHeight="1" x14ac:dyDescent="0.4">
      <c r="A28" s="14" t="s">
        <v>32</v>
      </c>
      <c r="B28" s="10"/>
      <c r="C28" s="40"/>
      <c r="D28" s="52"/>
      <c r="E28" s="53"/>
      <c r="F28" s="55"/>
      <c r="G28" s="17"/>
      <c r="H28" s="18"/>
      <c r="I28" s="58"/>
      <c r="J28" s="13"/>
      <c r="K28" s="11"/>
      <c r="L28" s="49"/>
      <c r="M28" s="17"/>
      <c r="N28" s="35"/>
      <c r="O28" s="89"/>
    </row>
    <row r="29" spans="1:15" ht="15" customHeight="1" x14ac:dyDescent="0.4">
      <c r="A29" s="14" t="s">
        <v>33</v>
      </c>
      <c r="B29" s="13"/>
      <c r="C29" s="56"/>
      <c r="D29" s="90" t="s">
        <v>60</v>
      </c>
      <c r="E29" s="11"/>
      <c r="F29" s="13" t="s">
        <v>61</v>
      </c>
      <c r="G29" s="17"/>
      <c r="H29" s="18"/>
      <c r="I29" s="91"/>
      <c r="J29" s="1"/>
      <c r="K29" s="57" t="s">
        <v>83</v>
      </c>
      <c r="L29" s="92" t="s">
        <v>94</v>
      </c>
      <c r="M29" s="17"/>
      <c r="N29" s="18"/>
      <c r="O29" s="31"/>
    </row>
    <row r="30" spans="1:15" ht="15" customHeight="1" x14ac:dyDescent="0.4">
      <c r="A30" s="14" t="s">
        <v>34</v>
      </c>
      <c r="B30" s="13"/>
      <c r="C30" s="27"/>
      <c r="D30" s="93"/>
      <c r="E30" s="11"/>
      <c r="F30" s="13"/>
      <c r="G30" s="17"/>
      <c r="H30" s="18"/>
      <c r="I30" s="27" t="s">
        <v>45</v>
      </c>
      <c r="J30" s="1"/>
      <c r="K30" s="58"/>
      <c r="L30" s="94"/>
      <c r="M30" s="17"/>
      <c r="N30" s="18"/>
      <c r="O30" s="11"/>
    </row>
    <row r="31" spans="1:15" ht="15" customHeight="1" x14ac:dyDescent="0.4">
      <c r="A31" s="14" t="s">
        <v>35</v>
      </c>
      <c r="B31" s="13"/>
      <c r="C31" s="27"/>
      <c r="D31" s="13"/>
      <c r="E31" s="11"/>
      <c r="F31" s="13"/>
      <c r="G31" s="17"/>
      <c r="H31" s="18"/>
      <c r="I31" s="27"/>
      <c r="J31" s="1"/>
      <c r="K31" s="59"/>
      <c r="L31" s="95"/>
      <c r="M31" s="17"/>
      <c r="N31" s="18"/>
      <c r="O31" s="11"/>
    </row>
    <row r="32" spans="1:15" ht="15" customHeight="1" x14ac:dyDescent="0.4">
      <c r="A32" s="14" t="s">
        <v>36</v>
      </c>
      <c r="B32" s="13"/>
      <c r="C32" s="27"/>
      <c r="D32" s="13"/>
      <c r="E32" s="11"/>
      <c r="F32" s="13"/>
      <c r="G32" s="17"/>
      <c r="H32" s="18"/>
      <c r="I32" s="11"/>
      <c r="J32" s="13"/>
      <c r="K32" s="11"/>
      <c r="L32" s="13"/>
      <c r="M32" s="17"/>
      <c r="N32" s="18"/>
      <c r="O32" s="11"/>
    </row>
    <row r="33" spans="1:15" ht="15" customHeight="1" thickBot="1" x14ac:dyDescent="0.45">
      <c r="A33" s="14" t="s">
        <v>37</v>
      </c>
      <c r="B33" s="60"/>
      <c r="C33" s="61"/>
      <c r="D33" s="60"/>
      <c r="E33" s="62"/>
      <c r="F33" s="60"/>
      <c r="G33" s="63"/>
      <c r="H33" s="64"/>
      <c r="I33" s="62"/>
      <c r="J33" s="60"/>
      <c r="K33" s="62"/>
      <c r="L33" s="60"/>
      <c r="M33" s="63"/>
      <c r="N33" s="64"/>
      <c r="O33" s="62"/>
    </row>
    <row r="34" spans="1:15" ht="19.5" thickTop="1" x14ac:dyDescent="0.4">
      <c r="A34" s="65"/>
      <c r="B34" s="96" t="s">
        <v>97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</row>
    <row r="35" spans="1:15" ht="18" customHeight="1" x14ac:dyDescent="0.4">
      <c r="A35" s="65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</row>
    <row r="36" spans="1:15" x14ac:dyDescent="0.4">
      <c r="A36" s="65"/>
    </row>
    <row r="37" spans="1:15" x14ac:dyDescent="0.4">
      <c r="A37" s="65"/>
    </row>
    <row r="38" spans="1:15" x14ac:dyDescent="0.4">
      <c r="A38" s="65"/>
    </row>
    <row r="39" spans="1:15" x14ac:dyDescent="0.4">
      <c r="A39" s="65"/>
    </row>
    <row r="40" spans="1:15" x14ac:dyDescent="0.4">
      <c r="A40" s="65"/>
    </row>
    <row r="41" spans="1:15" x14ac:dyDescent="0.4">
      <c r="A41" s="65"/>
    </row>
    <row r="42" spans="1:15" x14ac:dyDescent="0.4">
      <c r="A42" s="65"/>
    </row>
    <row r="43" spans="1:15" x14ac:dyDescent="0.4">
      <c r="A43" s="65"/>
    </row>
    <row r="44" spans="1:15" x14ac:dyDescent="0.4">
      <c r="A44" s="65"/>
    </row>
  </sheetData>
  <mergeCells count="52">
    <mergeCell ref="L29:L31"/>
    <mergeCell ref="B34:O35"/>
    <mergeCell ref="N3:N4"/>
    <mergeCell ref="B1:C1"/>
    <mergeCell ref="D1:E1"/>
    <mergeCell ref="F1:G1"/>
    <mergeCell ref="H1:I1"/>
    <mergeCell ref="I3:I4"/>
    <mergeCell ref="C3:C6"/>
    <mergeCell ref="O26:O28"/>
    <mergeCell ref="O7:O9"/>
    <mergeCell ref="O10:O12"/>
    <mergeCell ref="O13:O15"/>
    <mergeCell ref="O16:O18"/>
    <mergeCell ref="K7:K8"/>
    <mergeCell ref="O19:O20"/>
    <mergeCell ref="J23:J25"/>
    <mergeCell ref="O21:O25"/>
    <mergeCell ref="B10:B12"/>
    <mergeCell ref="B3:B6"/>
    <mergeCell ref="L1:M1"/>
    <mergeCell ref="N1:O1"/>
    <mergeCell ref="C24:C26"/>
    <mergeCell ref="I7:I9"/>
    <mergeCell ref="L20:L24"/>
    <mergeCell ref="L25:L28"/>
    <mergeCell ref="C13:C18"/>
    <mergeCell ref="F20:F22"/>
    <mergeCell ref="F23:F25"/>
    <mergeCell ref="F26:F28"/>
    <mergeCell ref="I27:I29"/>
    <mergeCell ref="E23:E25"/>
    <mergeCell ref="I23:I25"/>
    <mergeCell ref="B7:B9"/>
    <mergeCell ref="I20:I22"/>
    <mergeCell ref="E20:E22"/>
    <mergeCell ref="E7:E9"/>
    <mergeCell ref="E10:E12"/>
    <mergeCell ref="I14:I15"/>
    <mergeCell ref="I11:I13"/>
    <mergeCell ref="E14:E16"/>
    <mergeCell ref="I16:I17"/>
    <mergeCell ref="C7:C10"/>
    <mergeCell ref="D20:D21"/>
    <mergeCell ref="D22:D24"/>
    <mergeCell ref="D29:D30"/>
    <mergeCell ref="K9:K11"/>
    <mergeCell ref="K12:K14"/>
    <mergeCell ref="J1:K1"/>
    <mergeCell ref="J20:J22"/>
    <mergeCell ref="K23:K25"/>
    <mergeCell ref="K29:K31"/>
  </mergeCells>
  <phoneticPr fontId="1"/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B664-3215-854F-8636-21B2878C007F}">
  <dimension ref="A4:J13"/>
  <sheetViews>
    <sheetView zoomScaleNormal="60" zoomScaleSheetLayoutView="100" workbookViewId="0">
      <selection activeCell="J9" sqref="J9"/>
    </sheetView>
  </sheetViews>
  <sheetFormatPr defaultRowHeight="18.75" x14ac:dyDescent="0.4"/>
  <sheetData>
    <row r="4" spans="1:10" x14ac:dyDescent="0.4">
      <c r="A4" t="s">
        <v>49</v>
      </c>
      <c r="B4">
        <v>250</v>
      </c>
      <c r="C4">
        <v>310</v>
      </c>
      <c r="G4">
        <f>(7700*12/43)*0.1</f>
        <v>214.88372093023256</v>
      </c>
      <c r="H4">
        <f>(7700*12/43)*0.15</f>
        <v>322.32558139534882</v>
      </c>
      <c r="I4">
        <f>(7700*12/43)*0.05</f>
        <v>107.44186046511628</v>
      </c>
      <c r="J4">
        <f>B13+B13+B13+B12+B12+B12+B12+B12+B4+B4+B4+B4</f>
        <v>1800</v>
      </c>
    </row>
    <row r="5" spans="1:10" x14ac:dyDescent="0.4">
      <c r="A5" t="s">
        <v>50</v>
      </c>
      <c r="B5">
        <v>210</v>
      </c>
      <c r="C5">
        <v>250</v>
      </c>
      <c r="G5">
        <f>(9900*12/86)*0.1</f>
        <v>138.13953488372093</v>
      </c>
      <c r="H5">
        <f>(9900*12/86)*0.15</f>
        <v>207.20930232558138</v>
      </c>
      <c r="I5">
        <f>(9900*12/86)*0.05</f>
        <v>69.069767441860463</v>
      </c>
      <c r="J5">
        <f>20+50+B12+B12+B12+B6+B6+B6+B5+50+B4+B4+B4+B4+B4</f>
        <v>2390</v>
      </c>
    </row>
    <row r="6" spans="1:10" x14ac:dyDescent="0.4">
      <c r="A6" t="s">
        <v>51</v>
      </c>
      <c r="B6">
        <v>170</v>
      </c>
      <c r="C6">
        <v>190</v>
      </c>
      <c r="G6">
        <f>(12100*12/129)*0.1</f>
        <v>112.55813953488374</v>
      </c>
      <c r="H6">
        <f>(12100*12/129)*0.15</f>
        <v>168.83720930232559</v>
      </c>
      <c r="I6">
        <f>(12100*12/129)*0.05</f>
        <v>56.279069767441868</v>
      </c>
    </row>
    <row r="8" spans="1:10" x14ac:dyDescent="0.4">
      <c r="A8" t="s">
        <v>52</v>
      </c>
      <c r="B8">
        <v>300</v>
      </c>
      <c r="C8">
        <v>350</v>
      </c>
      <c r="G8">
        <f>9900*12/43*0.1</f>
        <v>276.27906976744185</v>
      </c>
      <c r="H8">
        <f>9900*12/43*0.15</f>
        <v>414.41860465116275</v>
      </c>
      <c r="I8">
        <f>9900*12/43*0.05</f>
        <v>138.13953488372093</v>
      </c>
    </row>
    <row r="9" spans="1:10" x14ac:dyDescent="0.4">
      <c r="A9" t="s">
        <v>53</v>
      </c>
      <c r="B9">
        <v>250</v>
      </c>
      <c r="C9">
        <v>300</v>
      </c>
      <c r="G9">
        <f>15400*12/86*0.1</f>
        <v>214.88372093023256</v>
      </c>
      <c r="H9">
        <f>15400*12/86*0.15</f>
        <v>322.32558139534882</v>
      </c>
      <c r="I9">
        <f>15400*12/86*0.05</f>
        <v>107.44186046511628</v>
      </c>
    </row>
    <row r="12" spans="1:10" x14ac:dyDescent="0.4">
      <c r="A12" t="s">
        <v>48</v>
      </c>
      <c r="B12">
        <v>100</v>
      </c>
      <c r="C12">
        <v>150</v>
      </c>
      <c r="G12">
        <f>19800*12/(25*12)*0.1</f>
        <v>79.2</v>
      </c>
      <c r="H12">
        <f>19800*12/(25*12)*0.15</f>
        <v>118.8</v>
      </c>
      <c r="I12">
        <f>19800*12/(25*12)*0.05</f>
        <v>39.6</v>
      </c>
    </row>
    <row r="13" spans="1:10" x14ac:dyDescent="0.4">
      <c r="A13" t="s">
        <v>54</v>
      </c>
      <c r="B13">
        <v>100</v>
      </c>
      <c r="C13">
        <v>150</v>
      </c>
      <c r="G13">
        <f>24100*12/(25*12)*0.1</f>
        <v>96.4</v>
      </c>
      <c r="H13">
        <f>24100*12/(25*12)*0.15</f>
        <v>144.6</v>
      </c>
      <c r="I13">
        <f>24100*12/(25*12)*0.05</f>
        <v>48.2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Inoue China Kelly</dc:creator>
  <cp:lastModifiedBy>Inoue China Kelly</cp:lastModifiedBy>
  <cp:lastPrinted>2024-02-17T03:30:45Z</cp:lastPrinted>
  <dcterms:created xsi:type="dcterms:W3CDTF">2023-09-08T07:08:47Z</dcterms:created>
  <dcterms:modified xsi:type="dcterms:W3CDTF">2024-02-17T05:07:37Z</dcterms:modified>
</cp:coreProperties>
</file>